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45" windowHeight="703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<sst xmlns="http://schemas.openxmlformats.org/spreadsheetml/2006/main" count="66" uniqueCount="57">
  <si>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</si>
  <si>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</si>
  <si>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</si>
  <si>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</si>
  <si>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</si>
  <si>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</si>
  <si>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</si>
  <si>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</si>
  <si>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</si>
  <si>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</si>
  <si>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</si>
  <si>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</si>
  <si>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</si>
  <si>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</si>
  <si>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</si>
  <si>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</si>
  <si>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</si>
  <si>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</si>
  <si>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</si>
  <si>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</si>
  <si>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</si>
  <si>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</si>
  <si>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</si>
  <si>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</si>
  <si>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</si>
  <si>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</si>
  <si>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</si>
  <si>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</si>
  <si>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</si>
  <si>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</si>
  <si>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</si>
  <si>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</si>
  <si>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</si>
  <si>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</si>
  <si>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Brimpton Parish Council</t>
  </si>
  <si>
    <t>West Berkshire</t>
  </si>
  <si>
    <t>2019/2020</t>
  </si>
  <si>
    <t>Receipts</t>
  </si>
  <si>
    <t>2019/20</t>
  </si>
  <si>
    <t>Grants</t>
  </si>
  <si>
    <t>VAT refund</t>
  </si>
  <si>
    <t>Bank interest</t>
  </si>
  <si>
    <t>Fete profit</t>
  </si>
  <si>
    <t>2020/21</t>
  </si>
  <si>
    <t>donations</t>
  </si>
  <si>
    <t>VAT</t>
  </si>
  <si>
    <t>Admin expense</t>
  </si>
  <si>
    <t>Capital expense</t>
  </si>
  <si>
    <t>parish plan</t>
  </si>
  <si>
    <t>Other Payments</t>
  </si>
  <si>
    <t>CIL spend</t>
  </si>
  <si>
    <t>Highway improvements</t>
  </si>
  <si>
    <t xml:space="preserve"> Recreation ground project</t>
  </si>
  <si>
    <t>Speed Indicator Device</t>
  </si>
  <si>
    <t>CIL capital spend</t>
  </si>
  <si>
    <t>The Parish Council agreed to set a nil precept for 2021/22 due to high level of reserves and due to the economic impact of Covid.</t>
  </si>
  <si>
    <t>Precept 21/22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</si>
</sst>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35" borderId="15" xfId="0" applyFont="1" applyFill="1" applyBorder="1" applyAlignment="1">
      <alignment wrapText="1"/>
    </xf>
    <xf numFmtId="0" fontId="51" fillId="0" borderId="16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1" fillId="0" borderId="11" xfId="0" applyFont="1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0" fontId="51" fillId="0" borderId="11" xfId="0" applyFont="1" applyBorder="1" applyAlignment="1">
      <alignment/>
    </xf>
    <xf numFmtId="2" fontId="49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16.00390625" style="3" customWidth="1"/>
    <col min="15" max="16" width="9.57421875" style="17" bestFit="1" customWidth="1"/>
    <col min="17" max="22" width="9.140625" style="17" customWidth="1"/>
    <col min="23" max="16384" width="9.140625" style="3" customWidth="1"/>
  </cols>
  <sheetData>
    <row r="1" spans="1:12" ht="18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</row>
    <row r="2" spans="1:13" ht="15.75">
      <c r="A2" s="28" t="s">
        <v>17</v>
      </c>
      <c r="B2" s="24"/>
      <c r="C2" s="35" t="s">
        <v>34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8" t="s">
        <v>18</v>
      </c>
      <c r="C3" s="35" t="s">
        <v>35</v>
      </c>
      <c r="L3" s="9"/>
    </row>
    <row r="4" ht="14.25">
      <c r="A4" s="1" t="s">
        <v>31</v>
      </c>
    </row>
    <row r="5" spans="1:13" ht="99" customHeight="1">
      <c r="A5" s="47" t="s">
        <v>33</v>
      </c>
      <c r="B5" s="48"/>
      <c r="C5" s="48"/>
      <c r="D5" s="48"/>
      <c r="E5" s="48"/>
      <c r="F5" s="48"/>
      <c r="G5" s="48"/>
      <c r="H5" s="48"/>
      <c r="M5" s="25"/>
    </row>
    <row r="6" ht="14.25">
      <c r="A6" s="29"/>
    </row>
    <row r="7" spans="1:14" ht="15">
      <c r="A7" s="29"/>
      <c r="D7" s="4"/>
      <c r="F7" s="4"/>
      <c r="N7" s="27"/>
    </row>
    <row r="8" spans="4:14" ht="44.25">
      <c r="D8" s="36" t="s">
        <v>36</v>
      </c>
      <c r="E8" s="27"/>
      <c r="F8" s="36" t="s">
        <v>32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29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55939</v>
      </c>
      <c r="F11" s="8">
        <v>59776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14000</v>
      </c>
      <c r="F13" s="8">
        <v>12000</v>
      </c>
      <c r="G13" s="5">
        <f>F13-D13</f>
        <v>-2000</v>
      </c>
      <c r="H13" s="6">
        <f>IF((D13&gt;F13),(D13-F13)/D13,IF(D13&lt;F13,-(D13-F13)/D13,IF(D13=F13,0)))</f>
        <v>0.14285714285714285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1568</v>
      </c>
      <c r="F15" s="8">
        <v>311.77</v>
      </c>
      <c r="G15" s="5">
        <f>F15-D15</f>
        <v>-1256.23</v>
      </c>
      <c r="H15" s="6">
        <f>IF((D15&gt;F15),(D15-F15)/D15,IF(D15&lt;F15,-(D15-F15)/D15,IF(D15=F15,0)))</f>
        <v>0.8011670918367347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50" t="s">
        <v>37</v>
      </c>
    </row>
    <row r="16" spans="4:16" ht="15.75" thickBot="1">
      <c r="D16" s="5"/>
      <c r="F16" s="5"/>
      <c r="G16" s="5"/>
      <c r="H16" s="6"/>
      <c r="K16" s="4"/>
      <c r="L16" s="4"/>
      <c r="N16" s="51"/>
      <c r="O16" s="52" t="s">
        <v>38</v>
      </c>
      <c r="P16" s="52" t="s">
        <v>43</v>
      </c>
    </row>
    <row r="17" spans="1:16" ht="19.5" customHeight="1" thickBot="1">
      <c r="A17" s="42" t="s">
        <v>4</v>
      </c>
      <c r="B17" s="42"/>
      <c r="C17" s="42"/>
      <c r="D17" s="8">
        <v>3019</v>
      </c>
      <c r="F17" s="8">
        <v>2880</v>
      </c>
      <c r="G17" s="5">
        <f>F17-D17</f>
        <v>-139</v>
      </c>
      <c r="H17" s="6">
        <f>IF((D17&gt;F17),(D17-F17)/D17,IF(D17&lt;F17,-(D17-F17)/D17,IF(D17=F17,0)))</f>
        <v>0.04604173567406426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49" t="str">
        <f>IF((L17="YES")*AND(I17+J17&lt;1),"Explanation not required, difference less than £200"," ")</f>
        <v> </v>
      </c>
      <c r="N17" s="51" t="s">
        <v>39</v>
      </c>
      <c r="O17" s="53">
        <v>40</v>
      </c>
      <c r="P17" s="53">
        <v>0</v>
      </c>
    </row>
    <row r="18" spans="4:16" ht="15" thickBot="1">
      <c r="D18" s="5"/>
      <c r="F18" s="5"/>
      <c r="G18" s="5"/>
      <c r="H18" s="6"/>
      <c r="K18" s="4"/>
      <c r="L18" s="4"/>
      <c r="N18" s="51" t="s">
        <v>40</v>
      </c>
      <c r="O18" s="53">
        <v>0</v>
      </c>
      <c r="P18" s="53">
        <v>297.2</v>
      </c>
    </row>
    <row r="19" spans="1:16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49" t="str">
        <f>IF((L19="YES")*AND(I19+J19&lt;1),"Explanation not required, difference less than £200"," ")</f>
        <v> </v>
      </c>
      <c r="N19" s="51" t="s">
        <v>41</v>
      </c>
      <c r="O19" s="53">
        <v>58.82</v>
      </c>
      <c r="P19" s="53">
        <v>14.57</v>
      </c>
    </row>
    <row r="20" spans="4:16" ht="15" thickBot="1">
      <c r="D20" s="5"/>
      <c r="F20" s="5"/>
      <c r="G20" s="5"/>
      <c r="H20" s="6"/>
      <c r="K20" s="4"/>
      <c r="L20" s="4"/>
      <c r="N20" s="51" t="s">
        <v>42</v>
      </c>
      <c r="O20" s="53">
        <v>1469.18</v>
      </c>
      <c r="P20" s="53">
        <v>0</v>
      </c>
    </row>
    <row r="21" spans="1:16" ht="19.5" customHeight="1" thickBot="1">
      <c r="A21" s="42" t="s">
        <v>21</v>
      </c>
      <c r="B21" s="42"/>
      <c r="C21" s="42"/>
      <c r="D21" s="8">
        <v>8712</v>
      </c>
      <c r="F21" s="8">
        <v>4454</v>
      </c>
      <c r="G21" s="5">
        <f>F21-D21</f>
        <v>-4258</v>
      </c>
      <c r="H21" s="6">
        <f>IF((D21&gt;F21),(D21-F21)/D21,IF(D21&lt;F21,-(D21-F21)/D21,IF(D21=F21,0)))</f>
        <v>0.4887511478420569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49" t="str">
        <f>IF((L21="YES")*AND(I21+J21&lt;1),"Explanation not required, difference less than £200"," ")</f>
        <v> </v>
      </c>
      <c r="N21" s="51"/>
      <c r="O21" s="53">
        <f>SUM(O17:O20)</f>
        <v>1568</v>
      </c>
      <c r="P21" s="53">
        <f>SUM(P17:P20)</f>
        <v>311.77</v>
      </c>
    </row>
    <row r="22" spans="4:12" ht="15" thickBot="1">
      <c r="D22" s="5"/>
      <c r="F22" s="5"/>
      <c r="G22" s="5"/>
      <c r="H22" s="6"/>
      <c r="K22" s="4"/>
      <c r="L22" s="4"/>
    </row>
    <row r="23" spans="1:16" ht="19.5" customHeight="1" thickBot="1">
      <c r="A23" s="7" t="s">
        <v>5</v>
      </c>
      <c r="D23" s="2">
        <v>59776</v>
      </c>
      <c r="F23" s="2">
        <f>F11+F13+F15-F17-F19-F21</f>
        <v>64753.770000000004</v>
      </c>
      <c r="G23" s="5"/>
      <c r="H23" s="6"/>
      <c r="K23" s="4"/>
      <c r="L23" s="4"/>
      <c r="M23" s="14" t="s">
        <v>12</v>
      </c>
      <c r="N23" s="55" t="s">
        <v>49</v>
      </c>
      <c r="O23" s="55" t="s">
        <v>38</v>
      </c>
      <c r="P23" s="52" t="s">
        <v>43</v>
      </c>
    </row>
    <row r="24" spans="1:16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54" t="s">
        <v>44</v>
      </c>
      <c r="O24" s="56">
        <v>3908</v>
      </c>
      <c r="P24" s="53">
        <v>2936</v>
      </c>
    </row>
    <row r="25" spans="4:16" ht="15" thickBot="1">
      <c r="D25" s="5"/>
      <c r="F25" s="5"/>
      <c r="G25" s="5"/>
      <c r="H25" s="6"/>
      <c r="K25" s="4"/>
      <c r="L25" s="4"/>
      <c r="N25" s="54" t="s">
        <v>45</v>
      </c>
      <c r="O25" s="56">
        <v>297.2</v>
      </c>
      <c r="P25" s="53">
        <v>60.22</v>
      </c>
    </row>
    <row r="26" spans="1:16" ht="19.5" customHeight="1" thickBot="1">
      <c r="A26" s="42" t="s">
        <v>9</v>
      </c>
      <c r="B26" s="42"/>
      <c r="C26" s="42"/>
      <c r="D26" s="8">
        <v>59776</v>
      </c>
      <c r="F26" s="8">
        <v>64754</v>
      </c>
      <c r="G26" s="5"/>
      <c r="H26" s="6"/>
      <c r="K26" s="4"/>
      <c r="L26" s="4"/>
      <c r="M26" s="15" t="s">
        <v>12</v>
      </c>
      <c r="N26" s="54" t="s">
        <v>46</v>
      </c>
      <c r="O26" s="56">
        <v>1436.82</v>
      </c>
      <c r="P26" s="53">
        <v>1458</v>
      </c>
    </row>
    <row r="27" spans="4:16" ht="15" thickBot="1">
      <c r="D27" s="5"/>
      <c r="F27" s="5"/>
      <c r="G27" s="5"/>
      <c r="H27" s="6"/>
      <c r="K27" s="4"/>
      <c r="L27" s="4"/>
      <c r="N27" s="54" t="s">
        <v>47</v>
      </c>
      <c r="O27" s="56">
        <v>153.75</v>
      </c>
      <c r="P27" s="53">
        <v>0</v>
      </c>
    </row>
    <row r="28" spans="1:16" ht="19.5" customHeight="1" thickBot="1">
      <c r="A28" s="42" t="s">
        <v>8</v>
      </c>
      <c r="B28" s="42"/>
      <c r="C28" s="42"/>
      <c r="D28" s="8">
        <v>12024</v>
      </c>
      <c r="F28" s="8">
        <v>12024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54" t="s">
        <v>48</v>
      </c>
      <c r="O28" s="56">
        <v>916.56</v>
      </c>
      <c r="P28" s="53">
        <v>0</v>
      </c>
    </row>
    <row r="29" spans="4:16" ht="15" thickBot="1">
      <c r="D29" s="5"/>
      <c r="F29" s="5"/>
      <c r="G29" s="5"/>
      <c r="H29" s="6"/>
      <c r="K29" s="4"/>
      <c r="L29" s="4"/>
      <c r="N29" s="54" t="s">
        <v>50</v>
      </c>
      <c r="O29" s="56">
        <v>2000</v>
      </c>
      <c r="P29" s="53">
        <v>0</v>
      </c>
    </row>
    <row r="30" spans="1:16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54"/>
      <c r="O30" s="56">
        <f>SUM(O24:O29)</f>
        <v>8712.33</v>
      </c>
      <c r="P30" s="53">
        <f>SUM(P24:P29)</f>
        <v>4454.219999999999</v>
      </c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G8" sqref="G8"/>
    </sheetView>
  </sheetViews>
  <sheetFormatPr defaultColWidth="9.140625" defaultRowHeight="15"/>
  <cols>
    <col min="3" max="3" width="18.7109375" style="0" customWidth="1"/>
  </cols>
  <sheetData>
    <row r="1" ht="15.75" customHeight="1">
      <c r="A1" s="31" t="s">
        <v>22</v>
      </c>
    </row>
    <row r="2" ht="15.75" customHeight="1">
      <c r="A2" s="39" t="s">
        <v>30</v>
      </c>
    </row>
    <row r="3" ht="15">
      <c r="A3" t="s">
        <v>23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24</v>
      </c>
    </row>
    <row r="7" spans="2:4" ht="15">
      <c r="B7" s="33" t="s">
        <v>51</v>
      </c>
      <c r="D7" s="33">
        <v>27532</v>
      </c>
    </row>
    <row r="8" spans="2:4" ht="15" customHeight="1">
      <c r="B8" s="33" t="s">
        <v>52</v>
      </c>
      <c r="D8" s="33">
        <v>17842</v>
      </c>
    </row>
    <row r="9" spans="2:4" ht="15">
      <c r="B9" s="33" t="s">
        <v>53</v>
      </c>
      <c r="D9" s="33">
        <v>500</v>
      </c>
    </row>
    <row r="10" spans="2:4" ht="15">
      <c r="B10" s="33" t="s">
        <v>54</v>
      </c>
      <c r="D10" s="33">
        <v>800</v>
      </c>
    </row>
    <row r="11" spans="2:5" ht="15">
      <c r="B11" s="33" t="s">
        <v>56</v>
      </c>
      <c r="D11" s="33">
        <v>9000</v>
      </c>
      <c r="E11" t="s">
        <v>55</v>
      </c>
    </row>
    <row r="12" spans="2:4" ht="15">
      <c r="B12" s="33" t="s">
        <v>27</v>
      </c>
      <c r="D12" s="33"/>
    </row>
    <row r="13" spans="2:4" ht="15">
      <c r="B13" s="33" t="s">
        <v>28</v>
      </c>
      <c r="D13" s="33"/>
    </row>
    <row r="14" ht="15">
      <c r="E14" s="32">
        <f>SUM(D7:D13)</f>
        <v>55674</v>
      </c>
    </row>
    <row r="16" spans="1:4" ht="15">
      <c r="A16" s="30" t="s">
        <v>25</v>
      </c>
      <c r="D16" s="33">
        <v>9080</v>
      </c>
    </row>
    <row r="17" ht="15">
      <c r="E17" s="32">
        <f>D16</f>
        <v>9080</v>
      </c>
    </row>
    <row r="18" spans="1:6" ht="15.75" thickBot="1">
      <c r="A18" s="30" t="s">
        <v>26</v>
      </c>
      <c r="F18" s="34">
        <f>E14+E17</f>
        <v>64754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Brimpton PC</cp:lastModifiedBy>
  <cp:lastPrinted>2020-03-19T12:45:09Z</cp:lastPrinted>
  <dcterms:created xsi:type="dcterms:W3CDTF">2012-07-11T10:01:28Z</dcterms:created>
  <dcterms:modified xsi:type="dcterms:W3CDTF">2021-04-10T15:28:10Z</dcterms:modified>
  <cp:category/>
  <cp:version/>
  <cp:contentType/>
  <cp:contentStatus/>
</cp:coreProperties>
</file>